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26560" yWindow="80" windowWidth="24020" windowHeight="24680"/>
  </bookViews>
  <sheets>
    <sheet name="Шаблон" sheetId="1" r:id="rId1"/>
    <sheet name="Компоненты" sheetId="2" r:id="rId2"/>
    <sheet name="Лист3" sheetId="3" r:id="rId3"/>
  </sheets>
  <calcPr calcId="140001" concurrentCalc="0"/>
  <customWorkbookViews>
    <customWorkbookView name="EMM1 - Личное представление" guid="{5492C9F8-611C-4F93-AB0D-373634C0A971}" mergeInterval="0" personalView="1" maximized="1" xWindow="-8" yWindow="-8" windowWidth="1936" windowHeight="1056" activeSheetId="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2" i="1" l="1"/>
  <c r="E31" i="1"/>
  <c r="D32" i="1"/>
  <c r="D31" i="1"/>
  <c r="G32" i="1"/>
  <c r="G31" i="1"/>
  <c r="G30" i="1"/>
  <c r="E13" i="1"/>
  <c r="E14" i="1"/>
  <c r="G24" i="1"/>
  <c r="D13" i="1"/>
  <c r="G13" i="1"/>
  <c r="D14" i="1"/>
  <c r="G14" i="1"/>
  <c r="G12" i="1"/>
  <c r="G16" i="1"/>
  <c r="G17" i="1"/>
  <c r="G18" i="1"/>
  <c r="G20" i="1"/>
  <c r="E21" i="1"/>
  <c r="G21" i="1"/>
  <c r="E22" i="1"/>
  <c r="G22" i="1"/>
  <c r="G23" i="1"/>
  <c r="G25" i="1"/>
  <c r="G29" i="1"/>
  <c r="G33" i="1"/>
  <c r="G37" i="1"/>
  <c r="G38" i="1"/>
  <c r="G40" i="1"/>
  <c r="G41" i="1"/>
  <c r="G42" i="1"/>
  <c r="G43" i="1"/>
  <c r="G44" i="1"/>
  <c r="G46" i="1"/>
  <c r="G47" i="1"/>
  <c r="G48" i="1"/>
  <c r="G49" i="1"/>
  <c r="G50" i="1"/>
  <c r="G51" i="1"/>
  <c r="G52" i="1"/>
  <c r="G55" i="1"/>
  <c r="D57" i="1"/>
  <c r="G59" i="1"/>
  <c r="G61" i="1"/>
  <c r="G62" i="1"/>
  <c r="G64" i="1"/>
  <c r="E51" i="1"/>
  <c r="E50" i="1"/>
  <c r="E47" i="1"/>
  <c r="E48" i="1"/>
  <c r="E49" i="1"/>
  <c r="E46" i="1"/>
  <c r="D51" i="1"/>
  <c r="D50" i="1"/>
  <c r="D49" i="1"/>
  <c r="D22" i="1"/>
  <c r="D48" i="1"/>
  <c r="D21" i="1"/>
  <c r="D47" i="1"/>
  <c r="D20" i="1"/>
  <c r="D46" i="1"/>
  <c r="E43" i="1"/>
  <c r="E44" i="1"/>
  <c r="D43" i="1"/>
  <c r="D44" i="1"/>
  <c r="E42" i="1"/>
  <c r="D42" i="1"/>
  <c r="D41" i="1"/>
  <c r="D40" i="1"/>
  <c r="D39" i="1"/>
  <c r="E41" i="1"/>
  <c r="E40" i="1"/>
  <c r="E39" i="1"/>
</calcChain>
</file>

<file path=xl/sharedStrings.xml><?xml version="1.0" encoding="utf-8"?>
<sst xmlns="http://schemas.openxmlformats.org/spreadsheetml/2006/main" count="122" uniqueCount="112">
  <si>
    <t>Расшифровка сметы для курса НацПортала</t>
  </si>
  <si>
    <t>Создание тексто-графических материалов</t>
  </si>
  <si>
    <t>Компоненты</t>
  </si>
  <si>
    <t>Часы по РПД</t>
  </si>
  <si>
    <t>Количество</t>
  </si>
  <si>
    <t>Ставка</t>
  </si>
  <si>
    <t>Стоимость создания</t>
  </si>
  <si>
    <t>Лекции, в т.ч.</t>
  </si>
  <si>
    <t>презентация</t>
  </si>
  <si>
    <t>конспект</t>
  </si>
  <si>
    <t>Практические занятие</t>
  </si>
  <si>
    <t>Лабораторные работы</t>
  </si>
  <si>
    <t>СРС</t>
  </si>
  <si>
    <t>Контроль, в т.ч.</t>
  </si>
  <si>
    <t>лекции (база вопросов)</t>
  </si>
  <si>
    <t>практика (база заданий)</t>
  </si>
  <si>
    <t>лабораторные работы</t>
  </si>
  <si>
    <t>экзамен (база вопросов)</t>
  </si>
  <si>
    <t>Методическое обеспечение курса</t>
  </si>
  <si>
    <t>ИТОГО стоимость создания тексто-графических материалов:</t>
  </si>
  <si>
    <t>Стоимость минуты</t>
  </si>
  <si>
    <t>Проморолик</t>
  </si>
  <si>
    <t>Видеолекции, в т.ч.</t>
  </si>
  <si>
    <t>ИТОГО стоимость создания видео:</t>
  </si>
  <si>
    <t>Размещение метериалов на Национальной платформе, настройка курса</t>
  </si>
  <si>
    <t>Часы</t>
  </si>
  <si>
    <t>Ставка ввода</t>
  </si>
  <si>
    <t>Стоимость ввода</t>
  </si>
  <si>
    <t>Создание структуры курса</t>
  </si>
  <si>
    <t>Ввод методической части курса</t>
  </si>
  <si>
    <t>лекции</t>
  </si>
  <si>
    <t>практика</t>
  </si>
  <si>
    <t>экзамен</t>
  </si>
  <si>
    <t>Видео, мин</t>
  </si>
  <si>
    <t>Проморолик, мин</t>
  </si>
  <si>
    <t>ИТОГО стоимость размещения и настройки курса:</t>
  </si>
  <si>
    <t>ИТОГО общая стоимость разработки курса:</t>
  </si>
  <si>
    <t>Сопровождение (10% от разработки)</t>
  </si>
  <si>
    <t>ИТОГО затраты на разработку и первый запуск курса:</t>
  </si>
  <si>
    <t>Примерный объем материала для компонента</t>
  </si>
  <si>
    <t>1 час лекций</t>
  </si>
  <si>
    <r>
      <t>2. </t>
    </r>
    <r>
      <rPr>
        <b/>
        <sz val="12"/>
        <rFont val="Times New Roman"/>
        <family val="1"/>
      </rPr>
      <t>Не менее 10-ти слайдов</t>
    </r>
    <r>
      <rPr>
        <sz val="12"/>
        <rFont val="Times New Roman"/>
        <family val="1"/>
      </rPr>
      <t xml:space="preserve"> презентации, сопровождающей текст (наглядная информация: схемы, таблицы, графические карты).</t>
    </r>
  </si>
  <si>
    <r>
      <t>3. Контрольные вопросы для повторения и самопроверки (</t>
    </r>
    <r>
      <rPr>
        <b/>
        <sz val="12"/>
        <rFont val="Times New Roman"/>
        <family val="1"/>
      </rPr>
      <t>не менее 3-х</t>
    </r>
    <r>
      <rPr>
        <sz val="12"/>
        <rFont val="Times New Roman"/>
        <family val="1"/>
      </rPr>
      <t>).</t>
    </r>
  </si>
  <si>
    <r>
      <t>4.  Литература (</t>
    </r>
    <r>
      <rPr>
        <b/>
        <sz val="12"/>
        <rFont val="Times New Roman"/>
        <family val="1"/>
      </rPr>
      <t>1 – 2 источника</t>
    </r>
    <r>
      <rPr>
        <sz val="12"/>
        <rFont val="Times New Roman"/>
        <family val="1"/>
      </rPr>
      <t xml:space="preserve">). </t>
    </r>
  </si>
  <si>
    <r>
      <t>5.  Глоссарий (</t>
    </r>
    <r>
      <rPr>
        <b/>
        <sz val="12"/>
        <rFont val="Times New Roman"/>
        <family val="1"/>
      </rPr>
      <t>4-5 терминов</t>
    </r>
    <r>
      <rPr>
        <sz val="12"/>
        <rFont val="Times New Roman"/>
        <family val="1"/>
      </rPr>
      <t>)</t>
    </r>
  </si>
  <si>
    <t>1 час практических занятий</t>
  </si>
  <si>
    <r>
      <t xml:space="preserve">Примерная структура </t>
    </r>
    <r>
      <rPr>
        <sz val="12"/>
        <rFont val="Times New Roman"/>
        <family val="1"/>
      </rPr>
      <t>(</t>
    </r>
    <r>
      <rPr>
        <b/>
        <sz val="12"/>
        <rFont val="Times New Roman"/>
        <family val="1"/>
      </rPr>
      <t>не менее 2-х стр</t>
    </r>
    <r>
      <rPr>
        <sz val="12"/>
        <rFont val="Times New Roman"/>
        <family val="1"/>
      </rPr>
      <t>., формата А4, кегль – 12, интервал – 1,5, поля: 2-2-2-2)</t>
    </r>
  </si>
  <si>
    <r>
      <t xml:space="preserve">1.      </t>
    </r>
    <r>
      <rPr>
        <sz val="12"/>
        <rFont val="Times New Roman"/>
        <family val="1"/>
      </rPr>
      <t xml:space="preserve">Цели и задачи выполнения </t>
    </r>
    <r>
      <rPr>
        <i/>
        <sz val="12"/>
        <rFont val="Times New Roman"/>
        <family val="1"/>
      </rPr>
      <t>практического задания</t>
    </r>
    <r>
      <rPr>
        <sz val="12"/>
        <rFont val="Times New Roman"/>
        <family val="1"/>
      </rPr>
      <t>.</t>
    </r>
  </si>
  <si>
    <r>
      <t xml:space="preserve">2.      </t>
    </r>
    <r>
      <rPr>
        <sz val="12"/>
        <rFont val="Times New Roman"/>
        <family val="1"/>
      </rPr>
      <t xml:space="preserve">Методические указания по выполнению </t>
    </r>
    <r>
      <rPr>
        <i/>
        <sz val="12"/>
        <rFont val="Times New Roman"/>
        <family val="1"/>
      </rPr>
      <t>практического задания</t>
    </r>
    <r>
      <rPr>
        <sz val="12"/>
        <rFont val="Times New Roman"/>
        <family val="1"/>
      </rPr>
      <t xml:space="preserve">. </t>
    </r>
  </si>
  <si>
    <r>
      <t xml:space="preserve">3.      </t>
    </r>
    <r>
      <rPr>
        <sz val="12"/>
        <rFont val="Times New Roman"/>
        <family val="1"/>
      </rPr>
      <t xml:space="preserve">Задание. Описание </t>
    </r>
    <r>
      <rPr>
        <i/>
        <sz val="12"/>
        <rFont val="Times New Roman"/>
        <family val="1"/>
      </rPr>
      <t>практического задания</t>
    </r>
    <r>
      <rPr>
        <sz val="12"/>
        <rFont val="Times New Roman"/>
        <family val="1"/>
      </rPr>
      <t xml:space="preserve">. Алгоритм выполнения </t>
    </r>
    <r>
      <rPr>
        <i/>
        <sz val="12"/>
        <rFont val="Times New Roman"/>
        <family val="1"/>
      </rPr>
      <t>практического задания</t>
    </r>
    <r>
      <rPr>
        <sz val="12"/>
        <rFont val="Times New Roman"/>
        <family val="1"/>
      </rPr>
      <t xml:space="preserve">. Полученные результаты. Наглядная информация (схемы, таблицы, графические карты). </t>
    </r>
  </si>
  <si>
    <r>
      <t xml:space="preserve">4.      </t>
    </r>
    <r>
      <rPr>
        <sz val="12"/>
        <rFont val="Times New Roman"/>
        <family val="1"/>
      </rPr>
      <t xml:space="preserve">Литература. </t>
    </r>
  </si>
  <si>
    <r>
      <t xml:space="preserve">5.      </t>
    </r>
    <r>
      <rPr>
        <sz val="12"/>
        <rFont val="Times New Roman"/>
        <family val="1"/>
      </rPr>
      <t>Контрольные вопросы (предназначены для самопроверки знаний студентом). (</t>
    </r>
    <r>
      <rPr>
        <b/>
        <sz val="12"/>
        <rFont val="Times New Roman"/>
        <family val="1"/>
      </rPr>
      <t>Не менее 3-х)</t>
    </r>
  </si>
  <si>
    <t>1 час самостоятельной работы студента</t>
  </si>
  <si>
    <t>Содержат рекомендации по изучению лекций, выполнению практических заданий и решению типовых задач.</t>
  </si>
  <si>
    <t>Алгоритм организации самостоятельной работы</t>
  </si>
  <si>
    <t>Последовательность изучения материала.</t>
  </si>
  <si>
    <t>Разбор наиболее типичных примеров</t>
  </si>
  <si>
    <t>Итоговые материалы для проверки данных по модулю</t>
  </si>
  <si>
    <t>Примерная структура:</t>
  </si>
  <si>
    <r>
      <t>·</t>
    </r>
    <r>
      <rPr>
        <sz val="12"/>
        <rFont val="Times New Roman"/>
        <family val="1"/>
      </rPr>
      <t>         Итоговый тест по модулю (не менее 3-х приведённых в расчете на 1 аудиторный час)</t>
    </r>
  </si>
  <si>
    <r>
      <t>·</t>
    </r>
    <r>
      <rPr>
        <sz val="12"/>
        <rFont val="Times New Roman"/>
        <family val="1"/>
      </rPr>
      <t>         задачи, практические задания, контрольные работы (предусмотренные РПД)</t>
    </r>
  </si>
  <si>
    <r>
      <t>1. </t>
    </r>
    <r>
      <rPr>
        <b/>
        <sz val="12"/>
        <color rgb="FFFF0000"/>
        <rFont val="Times New Roman"/>
        <family val="1"/>
        <charset val="204"/>
      </rPr>
      <t>Не менее 4-х и не более 6-ти</t>
    </r>
    <r>
      <rPr>
        <sz val="12"/>
        <color rgb="FFFF0000"/>
        <rFont val="Times New Roman"/>
        <family val="1"/>
        <charset val="204"/>
      </rPr>
      <t xml:space="preserve"> ст</t>
    </r>
    <r>
      <rPr>
        <sz val="12"/>
        <rFont val="Times New Roman"/>
        <family val="1"/>
      </rPr>
      <t>раниц текста (конспект) формата А4, кегль - 12, интервал – 1,5, поля: 2-2-2-2</t>
    </r>
  </si>
  <si>
    <t>презентация, вопросы (не менее 3-х)</t>
  </si>
  <si>
    <t>конспект, вопросы (не менее 3-х)</t>
  </si>
  <si>
    <t>обсуждение</t>
  </si>
  <si>
    <t>Съемочная группа</t>
  </si>
  <si>
    <t>Авторский коллектив</t>
  </si>
  <si>
    <t>1. Название курса</t>
  </si>
  <si>
    <t>Инструкция по заполнению сметы</t>
  </si>
  <si>
    <t>Дополнительный материал по теме</t>
  </si>
  <si>
    <t>Примечания:</t>
  </si>
  <si>
    <t>Трудоемкость изучения дисциплины, ч</t>
  </si>
  <si>
    <t>Трудоемкость изучения дисциплины, ЗЕТ</t>
  </si>
  <si>
    <t>Стоимость разработки 1 ЗЕТ</t>
  </si>
  <si>
    <t xml:space="preserve">* Количество заданий в контроле практиических занятий соотвтетствует количеству практических занятий. </t>
  </si>
  <si>
    <t>Под заданием понимается комплекс вопросов/задач/заданий по теме практического занятия</t>
  </si>
  <si>
    <t>Для лабораторных работа аналогично</t>
  </si>
  <si>
    <t>** Общая трудоемкость изучения дисциплины в ЗЕТ должна быть числом, кратным 0,5</t>
  </si>
  <si>
    <t>*** Сумма фактических выплат по смете может быть уменьшена, в случае если фактически выложенный материал на портале не соответствует заявленному количеству</t>
  </si>
  <si>
    <t>УТВЕРЖДАЮ</t>
  </si>
  <si>
    <t>____________ Е.М. Разинкина</t>
  </si>
  <si>
    <t>Проректор по образовательной деятельности</t>
  </si>
  <si>
    <t>Данная смета считает условный результат, так как вместо реальных данных внесены номера клеток</t>
  </si>
  <si>
    <t>**** Возможные исключения обсуждаются с каждым в отдельности с предоставлением обязательного обоснования изменений</t>
  </si>
  <si>
    <t xml:space="preserve"> С обоснованием, не более 36 часов</t>
  </si>
  <si>
    <t>Вносить изменения ТОЛЬКО в выделенные зеленым ячейки</t>
  </si>
  <si>
    <t xml:space="preserve">Создание видео  </t>
  </si>
  <si>
    <t>Приложение</t>
  </si>
  <si>
    <t>Шаблон сметы для расчета стоимости трудозатрат</t>
  </si>
  <si>
    <t>Продолжительность ролика, мин</t>
  </si>
  <si>
    <t>Количество роликов</t>
  </si>
  <si>
    <t>Обязательно указать, какие страницы будут загружены</t>
  </si>
  <si>
    <t>Среди обязательных должны быть Расписание, Описание системы оценивания.</t>
  </si>
  <si>
    <t>Номер клетки указан в скобках</t>
  </si>
  <si>
    <t>1. (В9) Название курса</t>
  </si>
  <si>
    <t>2. (D12)Количество часов лекционного материала по РПД в соответствии со структурой курса</t>
  </si>
  <si>
    <t>3. (E12) Количество лекций в соответствии со структурой курса</t>
  </si>
  <si>
    <t>4. (D16) Количество часов практических занятий по РПД в соответствии со структурой курса</t>
  </si>
  <si>
    <t>5. (E16) Количество практических занятий в соответствии со структурой курса</t>
  </si>
  <si>
    <t>6. (D17) Количество часов лабораторных занятий по РПД в соответствии со структурой курса</t>
  </si>
  <si>
    <t>7. (E17) Количество лабораторных работ в соответствии со структурой курса</t>
  </si>
  <si>
    <t>8. (D18) Количество часов, отводимые на самостоятельную работу (что в нее входит подробнее на вкладке - Компоненты)</t>
  </si>
  <si>
    <t>9. (E18)Количество разделов СРС в структуре курса (обычно совпадает с количеством тем или недель)</t>
  </si>
  <si>
    <t>10. (E20) Количество вопросов в базе к промежуточным тестам (не менее 5*(количество часов лекций), но не более 4*(количество вопросов в тесте)*(количество тестов))</t>
  </si>
  <si>
    <t>11. (D23) Количество часов отведенное на экзамен по РПД</t>
  </si>
  <si>
    <t>12. (E23) Количество вопросов в базе для экзаменационного теста. Количество не должно быть больше 4*(количество вопросов в тесте)</t>
  </si>
  <si>
    <t>13. (D24) Количество часов на создание методического обеспечения курса (разработка структуры курса и системы оценивания, составление расписания, и др.).</t>
  </si>
  <si>
    <t>14. (D29) Фактическая продолжительность проморолика</t>
  </si>
  <si>
    <t>15. (D30) Продолжительность одного ролика видеолекции (не менее 5, но не более 10 минут на 1 час лекций)</t>
  </si>
  <si>
    <t xml:space="preserve">16. (E30) Количество видеороликов в курсе </t>
  </si>
  <si>
    <t>17. (E37) Количество разделов в курсе, соответствующее количеству недель (не менее 10, но не более 16 по требованиям НацПортала)</t>
  </si>
  <si>
    <t>18. (E38) Количество дополнительно загружаемых страниц курса (например, расписание, описание системы оценивания и др.)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</si>
</sst>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р_у_б_._-;\-* #,##0.00\ _р_у_б_._-;_-* &quot;-&quot;??\ _р_у_б_.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_р_.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1"/>
      <name val="Arial Cyr"/>
      <charset val="204"/>
    </font>
    <font>
      <b/>
      <i/>
      <sz val="11"/>
      <name val="Arial Cyr"/>
      <charset val="204"/>
    </font>
    <font>
      <i/>
      <sz val="11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i/>
      <sz val="12"/>
      <name val="Times New Roman"/>
      <family val="1"/>
    </font>
    <font>
      <sz val="12"/>
      <name val="Symbol"/>
      <family val="1"/>
    </font>
    <font>
      <b/>
      <sz val="11"/>
      <color rgb="FFFF0000"/>
      <name val="Arial Cyr"/>
      <charset val="204"/>
    </font>
    <font>
      <b/>
      <i/>
      <sz val="11"/>
      <color rgb="FFFF0000"/>
      <name val="Arial Cyr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right" vertical="center" wrapText="1"/>
    </xf>
    <xf numFmtId="166" fontId="0" fillId="0" borderId="4" xfId="0" applyNumberFormat="1" applyFont="1" applyFill="1" applyBorder="1" applyAlignment="1">
      <alignment horizontal="right" vertical="center" wrapText="1" indent="1"/>
    </xf>
    <xf numFmtId="0" fontId="0" fillId="0" borderId="4" xfId="0" applyFont="1" applyFill="1" applyBorder="1" applyAlignment="1">
      <alignment horizontal="center" vertical="center"/>
    </xf>
    <xf numFmtId="166" fontId="0" fillId="3" borderId="4" xfId="0" applyNumberFormat="1" applyFont="1" applyFill="1" applyBorder="1" applyAlignment="1">
      <alignment horizontal="right" vertical="center" wrapText="1"/>
    </xf>
    <xf numFmtId="166" fontId="0" fillId="3" borderId="4" xfId="1" applyNumberFormat="1" applyFont="1" applyFill="1" applyBorder="1" applyAlignment="1">
      <alignment horizontal="right"/>
    </xf>
    <xf numFmtId="0" fontId="0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/>
    </xf>
    <xf numFmtId="166" fontId="3" fillId="0" borderId="4" xfId="0" applyNumberFormat="1" applyFont="1" applyFill="1" applyBorder="1" applyAlignment="1">
      <alignment horizontal="right" vertical="center" wrapText="1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/>
    <xf numFmtId="166" fontId="0" fillId="0" borderId="4" xfId="0" applyNumberFormat="1" applyFont="1" applyBorder="1"/>
    <xf numFmtId="166" fontId="0" fillId="0" borderId="4" xfId="0" applyNumberFormat="1" applyFont="1" applyBorder="1" applyAlignment="1">
      <alignment horizontal="right"/>
    </xf>
    <xf numFmtId="0" fontId="3" fillId="0" borderId="4" xfId="0" applyFont="1" applyBorder="1"/>
    <xf numFmtId="166" fontId="3" fillId="0" borderId="4" xfId="0" applyNumberFormat="1" applyFont="1" applyBorder="1"/>
    <xf numFmtId="166" fontId="0" fillId="3" borderId="4" xfId="0" applyNumberFormat="1" applyFont="1" applyFill="1" applyBorder="1"/>
    <xf numFmtId="166" fontId="3" fillId="3" borderId="0" xfId="0" applyNumberFormat="1" applyFont="1" applyFill="1" applyBorder="1"/>
    <xf numFmtId="0" fontId="3" fillId="0" borderId="0" xfId="0" applyFont="1" applyBorder="1" applyAlignment="1">
      <alignment horizontal="right" wrapText="1"/>
    </xf>
    <xf numFmtId="166" fontId="3" fillId="0" borderId="0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right" vertical="center" wrapText="1" indent="1"/>
    </xf>
    <xf numFmtId="0" fontId="3" fillId="0" borderId="4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166" fontId="3" fillId="3" borderId="4" xfId="0" applyNumberFormat="1" applyFont="1" applyFill="1" applyBorder="1" applyAlignment="1">
      <alignment horizontal="right" vertical="center" wrapText="1"/>
    </xf>
    <xf numFmtId="0" fontId="0" fillId="0" borderId="2" xfId="0" applyFont="1" applyBorder="1"/>
    <xf numFmtId="9" fontId="0" fillId="0" borderId="4" xfId="0" applyNumberFormat="1" applyFont="1" applyBorder="1"/>
    <xf numFmtId="43" fontId="3" fillId="3" borderId="0" xfId="1" applyNumberFormat="1" applyFont="1" applyFill="1" applyBorder="1" applyAlignment="1">
      <alignment horizontal="right"/>
    </xf>
    <xf numFmtId="43" fontId="3" fillId="0" borderId="0" xfId="1" applyNumberFormat="1" applyFont="1" applyBorder="1" applyAlignment="1">
      <alignment horizontal="right"/>
    </xf>
    <xf numFmtId="43" fontId="3" fillId="0" borderId="0" xfId="0" applyNumberFormat="1" applyFont="1" applyFill="1"/>
    <xf numFmtId="165" fontId="0" fillId="0" borderId="4" xfId="0" applyNumberFormat="1" applyFont="1" applyBorder="1"/>
    <xf numFmtId="0" fontId="0" fillId="0" borderId="0" xfId="0" applyFont="1" applyFill="1" applyBorder="1"/>
    <xf numFmtId="166" fontId="0" fillId="0" borderId="0" xfId="0" applyNumberFormat="1" applyFont="1" applyFill="1" applyBorder="1"/>
    <xf numFmtId="0" fontId="6" fillId="0" borderId="0" xfId="0" applyFont="1"/>
    <xf numFmtId="0" fontId="2" fillId="0" borderId="0" xfId="0" applyFont="1"/>
    <xf numFmtId="0" fontId="8" fillId="0" borderId="7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9" fillId="0" borderId="9" xfId="0" applyFont="1" applyBorder="1" applyAlignment="1">
      <alignment horizontal="left" vertical="top" wrapText="1" indent="2"/>
    </xf>
    <xf numFmtId="0" fontId="9" fillId="0" borderId="11" xfId="0" applyFont="1" applyBorder="1" applyAlignment="1">
      <alignment horizontal="left" vertical="top" wrapText="1" indent="2"/>
    </xf>
    <xf numFmtId="0" fontId="11" fillId="0" borderId="9" xfId="0" applyFont="1" applyBorder="1" applyAlignment="1">
      <alignment horizontal="left" vertical="top" wrapText="1" indent="4"/>
    </xf>
    <xf numFmtId="0" fontId="11" fillId="0" borderId="11" xfId="0" applyFont="1" applyBorder="1" applyAlignment="1">
      <alignment horizontal="left" vertical="top" wrapText="1" indent="4"/>
    </xf>
    <xf numFmtId="0" fontId="8" fillId="0" borderId="0" xfId="0" applyFont="1"/>
    <xf numFmtId="43" fontId="3" fillId="0" borderId="12" xfId="0" applyNumberFormat="1" applyFont="1" applyBorder="1" applyAlignment="1">
      <alignment horizontal="right"/>
    </xf>
    <xf numFmtId="0" fontId="16" fillId="0" borderId="5" xfId="0" applyFont="1" applyFill="1" applyBorder="1"/>
    <xf numFmtId="0" fontId="0" fillId="0" borderId="4" xfId="0" applyBorder="1"/>
    <xf numFmtId="166" fontId="0" fillId="3" borderId="4" xfId="0" applyNumberFormat="1" applyFill="1" applyBorder="1" applyAlignment="1">
      <alignment horizontal="right" vertical="center" wrapText="1"/>
    </xf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17" fillId="0" borderId="0" xfId="0" applyFont="1"/>
    <xf numFmtId="164" fontId="17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3" fillId="4" borderId="4" xfId="0" applyFont="1" applyFill="1" applyBorder="1" applyAlignment="1" applyProtection="1">
      <alignment horizontal="right" vertical="center" wrapText="1"/>
      <protection locked="0"/>
    </xf>
    <xf numFmtId="0" fontId="17" fillId="4" borderId="4" xfId="0" applyFon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center" wrapText="1"/>
      <protection locked="0"/>
    </xf>
    <xf numFmtId="0" fontId="17" fillId="4" borderId="4" xfId="0" applyFont="1" applyFill="1" applyBorder="1" applyAlignment="1" applyProtection="1">
      <alignment horizontal="right" vertical="center"/>
      <protection locked="0"/>
    </xf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0" xfId="0" applyFont="1" applyAlignment="1" applyProtection="1">
      <alignment horizontal="center"/>
    </xf>
    <xf numFmtId="0" fontId="13" fillId="4" borderId="0" xfId="0" applyFont="1" applyFill="1" applyAlignment="1" applyProtection="1">
      <alignment horizontal="center"/>
      <protection locked="0"/>
    </xf>
    <xf numFmtId="0" fontId="4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right" wrapText="1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0" fillId="0" borderId="2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0" fontId="12" fillId="0" borderId="0" xfId="0" applyFont="1" applyAlignment="1">
      <alignment horizontal="right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0" fillId="0" borderId="4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4" xfId="0" applyFont="1" applyBorder="1" applyAlignment="1">
      <alignment horizontal="left" vertical="top"/>
    </xf>
    <xf numFmtId="0" fontId="7" fillId="0" borderId="6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R64"/>
  <sheetViews>
    <sheetView tabSelected="1" zoomScale="85" zoomScaleNormal="85" zoomScalePageLayoutView="85" workbookViewId="0">
      <selection activeCell="B33" sqref="B33:F33"/>
    </sheetView>
  </sheetViews>
  <sheetFormatPr baseColWidth="10" defaultColWidth="9.1640625" defaultRowHeight="14" x14ac:dyDescent="0"/>
  <cols>
    <col min="1" max="2" width="9.1640625" style="9"/>
    <col min="3" max="3" width="33.33203125" style="9" customWidth="1"/>
    <col min="4" max="4" width="12.83203125" style="9" customWidth="1"/>
    <col min="5" max="5" width="30.1640625" style="9" customWidth="1"/>
    <col min="6" max="6" width="28.83203125" style="9" customWidth="1"/>
    <col min="7" max="7" width="24.33203125" style="9" customWidth="1"/>
    <col min="8" max="8" width="4.33203125" style="9" customWidth="1"/>
    <col min="9" max="16384" width="9.1640625" style="9"/>
  </cols>
  <sheetData>
    <row r="1" spans="2:18">
      <c r="G1" s="62" t="s">
        <v>87</v>
      </c>
    </row>
    <row r="2" spans="2:18" ht="14.5" customHeight="1">
      <c r="B2" s="69" t="s">
        <v>88</v>
      </c>
      <c r="C2" s="69"/>
      <c r="D2" s="69"/>
      <c r="E2" s="69"/>
      <c r="F2" s="69"/>
      <c r="G2" s="69"/>
    </row>
    <row r="3" spans="2:18">
      <c r="G3" s="61" t="s">
        <v>79</v>
      </c>
      <c r="R3" s="61"/>
    </row>
    <row r="4" spans="2:18" ht="18">
      <c r="G4" s="62" t="s">
        <v>81</v>
      </c>
      <c r="I4" s="60"/>
      <c r="R4" s="62"/>
    </row>
    <row r="5" spans="2:18" ht="8.25" customHeight="1">
      <c r="G5" s="62"/>
      <c r="I5" s="60"/>
      <c r="R5" s="62"/>
    </row>
    <row r="6" spans="2:18" ht="15" customHeight="1">
      <c r="G6" s="62" t="s">
        <v>80</v>
      </c>
      <c r="R6" s="62"/>
    </row>
    <row r="8" spans="2:18" ht="18">
      <c r="B8" s="72" t="s">
        <v>0</v>
      </c>
      <c r="C8" s="72"/>
      <c r="D8" s="72"/>
      <c r="E8" s="72"/>
      <c r="F8" s="72"/>
      <c r="G8" s="72"/>
      <c r="I8" s="60" t="s">
        <v>68</v>
      </c>
    </row>
    <row r="9" spans="2:18" ht="15">
      <c r="B9" s="73" t="s">
        <v>67</v>
      </c>
      <c r="C9" s="73"/>
      <c r="D9" s="73"/>
      <c r="E9" s="73"/>
      <c r="F9" s="73"/>
      <c r="G9" s="73"/>
    </row>
    <row r="10" spans="2:18" ht="15">
      <c r="B10" s="70" t="s">
        <v>1</v>
      </c>
      <c r="C10" s="74"/>
      <c r="D10" s="74"/>
      <c r="E10" s="74"/>
      <c r="F10" s="74"/>
      <c r="G10" s="74"/>
      <c r="I10" s="9" t="s">
        <v>85</v>
      </c>
    </row>
    <row r="11" spans="2:18" ht="34.5" customHeight="1">
      <c r="B11" s="75" t="s">
        <v>2</v>
      </c>
      <c r="C11" s="76"/>
      <c r="D11" s="10" t="s">
        <v>3</v>
      </c>
      <c r="E11" s="10" t="s">
        <v>4</v>
      </c>
      <c r="F11" s="11" t="s">
        <v>5</v>
      </c>
      <c r="G11" s="10" t="s">
        <v>6</v>
      </c>
      <c r="I11" s="63" t="s">
        <v>82</v>
      </c>
    </row>
    <row r="12" spans="2:18" ht="15">
      <c r="B12" s="77" t="s">
        <v>7</v>
      </c>
      <c r="C12" s="78"/>
      <c r="D12" s="64">
        <v>2</v>
      </c>
      <c r="E12" s="64">
        <v>3</v>
      </c>
      <c r="F12" s="13"/>
      <c r="G12" s="14">
        <f>SUM(G13:G14)</f>
        <v>1800</v>
      </c>
      <c r="I12" s="9" t="s">
        <v>93</v>
      </c>
    </row>
    <row r="13" spans="2:18">
      <c r="B13" s="56"/>
      <c r="C13" s="57" t="s">
        <v>62</v>
      </c>
      <c r="D13" s="17">
        <f>D12</f>
        <v>2</v>
      </c>
      <c r="E13" s="17">
        <f>E12</f>
        <v>3</v>
      </c>
      <c r="F13" s="18">
        <v>450</v>
      </c>
      <c r="G13" s="19">
        <f>D13*F13</f>
        <v>900</v>
      </c>
      <c r="I13" s="9" t="s">
        <v>94</v>
      </c>
    </row>
    <row r="14" spans="2:18">
      <c r="B14" s="56"/>
      <c r="C14" s="57" t="s">
        <v>63</v>
      </c>
      <c r="D14" s="17">
        <f>D12</f>
        <v>2</v>
      </c>
      <c r="E14" s="17">
        <f>E12</f>
        <v>3</v>
      </c>
      <c r="F14" s="18">
        <v>450</v>
      </c>
      <c r="G14" s="19">
        <f>D14*F14</f>
        <v>900</v>
      </c>
    </row>
    <row r="15" spans="2:18">
      <c r="B15" s="56"/>
      <c r="C15" s="57"/>
      <c r="D15" s="17"/>
      <c r="E15" s="17"/>
      <c r="F15" s="18"/>
      <c r="G15" s="19"/>
      <c r="I15" s="9" t="s">
        <v>95</v>
      </c>
    </row>
    <row r="16" spans="2:18">
      <c r="B16" s="79" t="s">
        <v>10</v>
      </c>
      <c r="C16" s="80"/>
      <c r="D16" s="65">
        <v>4</v>
      </c>
      <c r="E16" s="65">
        <v>5</v>
      </c>
      <c r="F16" s="18">
        <v>450</v>
      </c>
      <c r="G16" s="19">
        <f>D16*F16</f>
        <v>1800</v>
      </c>
      <c r="I16" s="9" t="s">
        <v>96</v>
      </c>
    </row>
    <row r="17" spans="2:9">
      <c r="B17" s="79" t="s">
        <v>11</v>
      </c>
      <c r="C17" s="80"/>
      <c r="D17" s="65">
        <v>6</v>
      </c>
      <c r="E17" s="65">
        <v>7</v>
      </c>
      <c r="F17" s="18">
        <v>600</v>
      </c>
      <c r="G17" s="19">
        <f>D17*F17</f>
        <v>3600</v>
      </c>
    </row>
    <row r="18" spans="2:9">
      <c r="B18" s="79" t="s">
        <v>12</v>
      </c>
      <c r="C18" s="80"/>
      <c r="D18" s="65">
        <v>8</v>
      </c>
      <c r="E18" s="65">
        <v>9</v>
      </c>
      <c r="F18" s="18">
        <v>270</v>
      </c>
      <c r="G18" s="19">
        <f>D18*F18</f>
        <v>2160</v>
      </c>
      <c r="I18" s="9" t="s">
        <v>97</v>
      </c>
    </row>
    <row r="19" spans="2:9" ht="15">
      <c r="B19" s="81" t="s">
        <v>13</v>
      </c>
      <c r="C19" s="82"/>
      <c r="D19" s="20"/>
      <c r="E19" s="20"/>
      <c r="F19" s="21"/>
      <c r="G19" s="21"/>
      <c r="I19" s="9" t="s">
        <v>98</v>
      </c>
    </row>
    <row r="20" spans="2:9">
      <c r="B20" s="56"/>
      <c r="C20" s="57" t="s">
        <v>14</v>
      </c>
      <c r="D20" s="53">
        <f>D12</f>
        <v>2</v>
      </c>
      <c r="E20" s="65">
        <v>10</v>
      </c>
      <c r="F20" s="18">
        <v>60</v>
      </c>
      <c r="G20" s="18">
        <f>E20*F20</f>
        <v>600</v>
      </c>
      <c r="I20" s="9" t="s">
        <v>99</v>
      </c>
    </row>
    <row r="21" spans="2:9">
      <c r="B21" s="56"/>
      <c r="C21" s="57" t="s">
        <v>15</v>
      </c>
      <c r="D21" s="53">
        <f>D16</f>
        <v>4</v>
      </c>
      <c r="E21" s="53">
        <f>E16</f>
        <v>5</v>
      </c>
      <c r="F21" s="18">
        <v>1000</v>
      </c>
      <c r="G21" s="18">
        <f>E21*F21</f>
        <v>5000</v>
      </c>
      <c r="I21" s="9" t="s">
        <v>100</v>
      </c>
    </row>
    <row r="22" spans="2:9">
      <c r="B22" s="56"/>
      <c r="C22" s="57" t="s">
        <v>16</v>
      </c>
      <c r="D22" s="53">
        <f>D17</f>
        <v>6</v>
      </c>
      <c r="E22" s="53">
        <f>E17</f>
        <v>7</v>
      </c>
      <c r="F22" s="18">
        <v>2000</v>
      </c>
      <c r="G22" s="22">
        <f>E22*F22</f>
        <v>14000</v>
      </c>
      <c r="I22" s="9" t="s">
        <v>101</v>
      </c>
    </row>
    <row r="23" spans="2:9">
      <c r="B23" s="56"/>
      <c r="C23" s="57" t="s">
        <v>17</v>
      </c>
      <c r="D23" s="65">
        <v>11</v>
      </c>
      <c r="E23" s="65">
        <v>12</v>
      </c>
      <c r="F23" s="18">
        <v>60</v>
      </c>
      <c r="G23" s="18">
        <f>E23*F23</f>
        <v>720</v>
      </c>
      <c r="I23" s="9" t="s">
        <v>102</v>
      </c>
    </row>
    <row r="24" spans="2:9">
      <c r="B24" s="79" t="s">
        <v>18</v>
      </c>
      <c r="C24" s="80"/>
      <c r="D24" s="65">
        <v>13</v>
      </c>
      <c r="E24" s="53"/>
      <c r="F24" s="18">
        <v>450</v>
      </c>
      <c r="G24" s="18">
        <f>D24*F24</f>
        <v>5850</v>
      </c>
    </row>
    <row r="25" spans="2:9" ht="15">
      <c r="B25" s="83" t="s">
        <v>19</v>
      </c>
      <c r="C25" s="83"/>
      <c r="D25" s="83"/>
      <c r="E25" s="83"/>
      <c r="F25" s="83"/>
      <c r="G25" s="23">
        <f>G12+G16+G17+G18+G20+G21+G22+G23+G24</f>
        <v>35530</v>
      </c>
      <c r="I25" s="9" t="s">
        <v>103</v>
      </c>
    </row>
    <row r="26" spans="2:9" ht="15">
      <c r="B26" s="24"/>
      <c r="C26" s="24"/>
      <c r="D26" s="24"/>
      <c r="E26" s="24"/>
      <c r="F26" s="24"/>
      <c r="G26" s="25"/>
      <c r="I26" s="9" t="s">
        <v>104</v>
      </c>
    </row>
    <row r="27" spans="2:9" ht="15">
      <c r="B27" s="70" t="s">
        <v>86</v>
      </c>
      <c r="C27" s="71"/>
      <c r="D27" s="71"/>
      <c r="E27" s="71"/>
      <c r="F27" s="71"/>
      <c r="G27" s="71"/>
      <c r="I27" s="9" t="s">
        <v>105</v>
      </c>
    </row>
    <row r="28" spans="2:9" ht="45">
      <c r="B28" s="84" t="s">
        <v>2</v>
      </c>
      <c r="C28" s="84"/>
      <c r="D28" s="26" t="s">
        <v>89</v>
      </c>
      <c r="E28" s="10" t="s">
        <v>90</v>
      </c>
      <c r="F28" s="10" t="s">
        <v>20</v>
      </c>
      <c r="G28" s="10" t="s">
        <v>6</v>
      </c>
      <c r="I28" s="9" t="s">
        <v>106</v>
      </c>
    </row>
    <row r="29" spans="2:9" ht="15">
      <c r="B29" s="85" t="s">
        <v>21</v>
      </c>
      <c r="C29" s="86"/>
      <c r="D29" s="66">
        <v>14</v>
      </c>
      <c r="E29" s="12">
        <v>1</v>
      </c>
      <c r="F29" s="12">
        <v>1200</v>
      </c>
      <c r="G29" s="27">
        <f>D29*F29</f>
        <v>16800</v>
      </c>
      <c r="I29" s="68" t="s">
        <v>84</v>
      </c>
    </row>
    <row r="30" spans="2:9" ht="15">
      <c r="B30" s="85" t="s">
        <v>22</v>
      </c>
      <c r="C30" s="86"/>
      <c r="D30" s="66">
        <v>15</v>
      </c>
      <c r="E30" s="64">
        <v>16</v>
      </c>
      <c r="F30" s="12">
        <v>1000</v>
      </c>
      <c r="G30" s="27">
        <f>D30*F30*E30</f>
        <v>240000</v>
      </c>
      <c r="I30" s="9" t="s">
        <v>107</v>
      </c>
    </row>
    <row r="31" spans="2:9">
      <c r="B31" s="1"/>
      <c r="C31" s="2" t="s">
        <v>65</v>
      </c>
      <c r="D31" s="3">
        <f>D30</f>
        <v>15</v>
      </c>
      <c r="E31" s="4">
        <f>E30</f>
        <v>16</v>
      </c>
      <c r="F31" s="4">
        <v>550</v>
      </c>
      <c r="G31" s="5">
        <f>G30*0.55</f>
        <v>132000</v>
      </c>
      <c r="I31" s="9" t="s">
        <v>108</v>
      </c>
    </row>
    <row r="32" spans="2:9">
      <c r="B32" s="1"/>
      <c r="C32" s="2" t="s">
        <v>66</v>
      </c>
      <c r="D32" s="3">
        <f>D30</f>
        <v>15</v>
      </c>
      <c r="E32" s="4">
        <f>E30</f>
        <v>16</v>
      </c>
      <c r="F32" s="4">
        <v>450</v>
      </c>
      <c r="G32" s="5">
        <f>G30*0.45</f>
        <v>108000</v>
      </c>
      <c r="I32" s="9" t="s">
        <v>109</v>
      </c>
    </row>
    <row r="33" spans="2:9" ht="15">
      <c r="B33" s="87" t="s">
        <v>23</v>
      </c>
      <c r="C33" s="87"/>
      <c r="D33" s="87"/>
      <c r="E33" s="87"/>
      <c r="F33" s="87"/>
      <c r="G33" s="25">
        <f>G29+G30</f>
        <v>256800</v>
      </c>
    </row>
    <row r="35" spans="2:9" ht="15">
      <c r="B35" s="70" t="s">
        <v>24</v>
      </c>
      <c r="C35" s="70"/>
      <c r="D35" s="70"/>
      <c r="E35" s="70"/>
      <c r="F35" s="70"/>
      <c r="G35" s="70"/>
    </row>
    <row r="36" spans="2:9" ht="15">
      <c r="B36" s="75" t="s">
        <v>2</v>
      </c>
      <c r="C36" s="76"/>
      <c r="D36" s="11" t="s">
        <v>25</v>
      </c>
      <c r="E36" s="11" t="s">
        <v>4</v>
      </c>
      <c r="F36" s="10" t="s">
        <v>26</v>
      </c>
      <c r="G36" s="10" t="s">
        <v>27</v>
      </c>
    </row>
    <row r="37" spans="2:9">
      <c r="B37" s="88" t="s">
        <v>28</v>
      </c>
      <c r="C37" s="89"/>
      <c r="D37" s="6"/>
      <c r="E37" s="67">
        <v>17</v>
      </c>
      <c r="F37" s="4">
        <v>150</v>
      </c>
      <c r="G37" s="7">
        <f>E37*F37</f>
        <v>2550</v>
      </c>
      <c r="I37" s="9" t="s">
        <v>110</v>
      </c>
    </row>
    <row r="38" spans="2:9">
      <c r="B38" s="88" t="s">
        <v>29</v>
      </c>
      <c r="C38" s="89"/>
      <c r="D38" s="6"/>
      <c r="E38" s="67">
        <v>18</v>
      </c>
      <c r="F38" s="4">
        <v>500</v>
      </c>
      <c r="G38" s="54">
        <f>F38*E38</f>
        <v>9000</v>
      </c>
      <c r="I38" s="9" t="s">
        <v>111</v>
      </c>
    </row>
    <row r="39" spans="2:9" ht="15">
      <c r="B39" s="85" t="s">
        <v>7</v>
      </c>
      <c r="C39" s="86"/>
      <c r="D39" s="28">
        <f>D12</f>
        <v>2</v>
      </c>
      <c r="E39" s="28">
        <f>E12</f>
        <v>3</v>
      </c>
      <c r="F39" s="29"/>
      <c r="G39" s="30"/>
      <c r="I39" s="68" t="s">
        <v>91</v>
      </c>
    </row>
    <row r="40" spans="2:9">
      <c r="B40" s="31"/>
      <c r="C40" s="16" t="s">
        <v>8</v>
      </c>
      <c r="D40" s="17">
        <f>D13</f>
        <v>2</v>
      </c>
      <c r="E40" s="17">
        <f>E13</f>
        <v>3</v>
      </c>
      <c r="F40" s="32">
        <v>0.05</v>
      </c>
      <c r="G40" s="8">
        <f>F40*G13</f>
        <v>45</v>
      </c>
      <c r="I40" s="68" t="s">
        <v>92</v>
      </c>
    </row>
    <row r="41" spans="2:9">
      <c r="B41" s="31"/>
      <c r="C41" s="16" t="s">
        <v>9</v>
      </c>
      <c r="D41" s="17">
        <f>+D14</f>
        <v>2</v>
      </c>
      <c r="E41" s="17">
        <f>E14</f>
        <v>3</v>
      </c>
      <c r="F41" s="32">
        <v>0.05</v>
      </c>
      <c r="G41" s="8">
        <f>F41*G14</f>
        <v>45</v>
      </c>
    </row>
    <row r="42" spans="2:9">
      <c r="B42" s="79" t="s">
        <v>10</v>
      </c>
      <c r="C42" s="80"/>
      <c r="D42" s="17">
        <f>D16</f>
        <v>4</v>
      </c>
      <c r="E42" s="17">
        <f>E16</f>
        <v>5</v>
      </c>
      <c r="F42" s="32">
        <v>0.05</v>
      </c>
      <c r="G42" s="8">
        <f>F42*G16</f>
        <v>90</v>
      </c>
      <c r="I42" s="9" t="s">
        <v>70</v>
      </c>
    </row>
    <row r="43" spans="2:9">
      <c r="B43" s="79" t="s">
        <v>11</v>
      </c>
      <c r="C43" s="80"/>
      <c r="D43" s="17">
        <f t="shared" ref="D43:E44" si="0">D17</f>
        <v>6</v>
      </c>
      <c r="E43" s="17">
        <f>E17</f>
        <v>7</v>
      </c>
      <c r="F43" s="32">
        <v>0.05</v>
      </c>
      <c r="G43" s="8">
        <f>F43*G17</f>
        <v>180</v>
      </c>
      <c r="I43" s="9" t="s">
        <v>74</v>
      </c>
    </row>
    <row r="44" spans="2:9">
      <c r="B44" s="79" t="s">
        <v>12</v>
      </c>
      <c r="C44" s="80"/>
      <c r="D44" s="17">
        <f t="shared" si="0"/>
        <v>8</v>
      </c>
      <c r="E44" s="17">
        <f t="shared" si="0"/>
        <v>9</v>
      </c>
      <c r="F44" s="32">
        <v>0.05</v>
      </c>
      <c r="G44" s="8">
        <f>F44*G18</f>
        <v>108</v>
      </c>
      <c r="I44" s="9" t="s">
        <v>75</v>
      </c>
    </row>
    <row r="45" spans="2:9" ht="15">
      <c r="B45" s="91" t="s">
        <v>13</v>
      </c>
      <c r="C45" s="92"/>
      <c r="D45" s="17"/>
      <c r="E45" s="17"/>
      <c r="F45" s="17"/>
      <c r="G45" s="8"/>
      <c r="I45" s="9" t="s">
        <v>76</v>
      </c>
    </row>
    <row r="46" spans="2:9">
      <c r="B46" s="15"/>
      <c r="C46" s="16" t="s">
        <v>30</v>
      </c>
      <c r="D46" s="17">
        <f>D20</f>
        <v>2</v>
      </c>
      <c r="E46" s="17">
        <f>E20</f>
        <v>10</v>
      </c>
      <c r="F46" s="32">
        <v>0.5</v>
      </c>
      <c r="G46" s="8">
        <f>F46*G20</f>
        <v>300</v>
      </c>
      <c r="I46" s="68" t="s">
        <v>77</v>
      </c>
    </row>
    <row r="47" spans="2:9">
      <c r="B47" s="15"/>
      <c r="C47" s="16" t="s">
        <v>31</v>
      </c>
      <c r="D47" s="17">
        <f>D21</f>
        <v>4</v>
      </c>
      <c r="E47" s="17">
        <f t="shared" ref="E47:E49" si="1">E21</f>
        <v>5</v>
      </c>
      <c r="F47" s="32">
        <v>0.5</v>
      </c>
      <c r="G47" s="8">
        <f>F47*G21</f>
        <v>2500</v>
      </c>
      <c r="I47" s="9" t="s">
        <v>78</v>
      </c>
    </row>
    <row r="48" spans="2:9">
      <c r="B48" s="15"/>
      <c r="C48" s="16" t="s">
        <v>16</v>
      </c>
      <c r="D48" s="17">
        <f>D22</f>
        <v>6</v>
      </c>
      <c r="E48" s="17">
        <f t="shared" si="1"/>
        <v>7</v>
      </c>
      <c r="F48" s="32">
        <v>0.5</v>
      </c>
      <c r="G48" s="8">
        <f>F48*G22</f>
        <v>7000</v>
      </c>
      <c r="I48" s="9" t="s">
        <v>83</v>
      </c>
    </row>
    <row r="49" spans="2:7">
      <c r="B49" s="15"/>
      <c r="C49" s="16" t="s">
        <v>32</v>
      </c>
      <c r="D49" s="17">
        <f>D23</f>
        <v>11</v>
      </c>
      <c r="E49" s="17">
        <f t="shared" si="1"/>
        <v>12</v>
      </c>
      <c r="F49" s="32">
        <v>0.5</v>
      </c>
      <c r="G49" s="8">
        <f>F49*G23</f>
        <v>360</v>
      </c>
    </row>
    <row r="50" spans="2:7">
      <c r="B50" s="93" t="s">
        <v>33</v>
      </c>
      <c r="C50" s="93"/>
      <c r="D50" s="17">
        <f>D30</f>
        <v>15</v>
      </c>
      <c r="E50" s="17">
        <f>E30</f>
        <v>16</v>
      </c>
      <c r="F50" s="32">
        <v>0.01</v>
      </c>
      <c r="G50" s="8">
        <f>F50*G29</f>
        <v>168</v>
      </c>
    </row>
    <row r="51" spans="2:7">
      <c r="B51" s="93" t="s">
        <v>34</v>
      </c>
      <c r="C51" s="93"/>
      <c r="D51" s="17">
        <f>D29</f>
        <v>14</v>
      </c>
      <c r="E51" s="17">
        <f>E29</f>
        <v>1</v>
      </c>
      <c r="F51" s="32">
        <v>0.01</v>
      </c>
      <c r="G51" s="8">
        <f>F51*G30</f>
        <v>2400</v>
      </c>
    </row>
    <row r="52" spans="2:7" ht="15">
      <c r="B52" s="83" t="s">
        <v>35</v>
      </c>
      <c r="C52" s="83"/>
      <c r="D52" s="83"/>
      <c r="E52" s="83"/>
      <c r="F52" s="83"/>
      <c r="G52" s="33">
        <f>SUM(G37:G51)</f>
        <v>24746</v>
      </c>
    </row>
    <row r="53" spans="2:7" ht="15">
      <c r="B53" s="24"/>
      <c r="C53" s="24"/>
      <c r="D53" s="24"/>
      <c r="E53" s="24"/>
      <c r="F53" s="24"/>
      <c r="G53" s="34"/>
    </row>
    <row r="55" spans="2:7" ht="15">
      <c r="B55" s="94" t="s">
        <v>36</v>
      </c>
      <c r="C55" s="95"/>
      <c r="D55" s="95"/>
      <c r="E55" s="95"/>
      <c r="F55" s="95"/>
      <c r="G55" s="35">
        <f>G25+G33+G52</f>
        <v>317076</v>
      </c>
    </row>
    <row r="57" spans="2:7">
      <c r="B57" s="96" t="s">
        <v>37</v>
      </c>
      <c r="C57" s="96"/>
      <c r="D57" s="36">
        <f>0.1*G55</f>
        <v>31707.600000000002</v>
      </c>
      <c r="E57" s="52" t="s">
        <v>64</v>
      </c>
      <c r="F57" s="37"/>
      <c r="G57" s="38"/>
    </row>
    <row r="58" spans="2:7" ht="15" thickBot="1"/>
    <row r="59" spans="2:7" ht="16" thickBot="1">
      <c r="B59" s="90" t="s">
        <v>38</v>
      </c>
      <c r="C59" s="90"/>
      <c r="D59" s="90"/>
      <c r="E59" s="90"/>
      <c r="F59" s="90"/>
      <c r="G59" s="51">
        <f>SUM(G55,D57)</f>
        <v>348783.6</v>
      </c>
    </row>
    <row r="61" spans="2:7">
      <c r="F61" s="55" t="s">
        <v>71</v>
      </c>
      <c r="G61" s="9">
        <f>D12+D16+D17+D18+D23</f>
        <v>31</v>
      </c>
    </row>
    <row r="62" spans="2:7">
      <c r="F62" s="55" t="s">
        <v>72</v>
      </c>
      <c r="G62" s="9">
        <f>G61/36</f>
        <v>0.86111111111111116</v>
      </c>
    </row>
    <row r="64" spans="2:7">
      <c r="F64" s="58" t="s">
        <v>73</v>
      </c>
      <c r="G64" s="59">
        <f>G59/G62</f>
        <v>405039.01935483865</v>
      </c>
    </row>
  </sheetData>
  <sheetProtection password="E851" sheet="1" objects="1" scenarios="1" formatCells="0" formatColumns="0" formatRows="0" insertColumns="0" insertRows="0" insertHyperlinks="0" deleteColumns="0" deleteRows="0" sort="0" autoFilter="0" pivotTables="0"/>
  <protectedRanges>
    <protectedRange sqref="E37:E38" name="Диапазон8"/>
    <protectedRange sqref="D30:E30" name="Диапазон7"/>
    <protectedRange sqref="D29" name="Диапазон6"/>
    <protectedRange sqref="D24" name="Диапазон5"/>
    <protectedRange sqref="D23:E23" name="Диапазон4"/>
    <protectedRange sqref="E20" name="Диапазон3"/>
    <protectedRange sqref="D16:E18" name="Диапазон2"/>
    <protectedRange sqref="D12:E12" name="Диапазон1"/>
  </protectedRanges>
  <customSheetViews>
    <customSheetView guid="{5492C9F8-611C-4F93-AB0D-373634C0A971}" scale="85">
      <selection activeCell="B6" sqref="B6:C19"/>
      <pageSetup paperSize="9" orientation="portrait"/>
    </customSheetView>
  </customSheetViews>
  <mergeCells count="32">
    <mergeCell ref="B59:F59"/>
    <mergeCell ref="B45:C45"/>
    <mergeCell ref="B50:C50"/>
    <mergeCell ref="B51:C51"/>
    <mergeCell ref="B52:F52"/>
    <mergeCell ref="B55:F55"/>
    <mergeCell ref="B57:C57"/>
    <mergeCell ref="B44:C44"/>
    <mergeCell ref="B28:C28"/>
    <mergeCell ref="B29:C29"/>
    <mergeCell ref="B30:C30"/>
    <mergeCell ref="B33:F33"/>
    <mergeCell ref="B35:G35"/>
    <mergeCell ref="B36:C36"/>
    <mergeCell ref="B37:C37"/>
    <mergeCell ref="B38:C38"/>
    <mergeCell ref="B39:C39"/>
    <mergeCell ref="B42:C42"/>
    <mergeCell ref="B43:C43"/>
    <mergeCell ref="B2:G2"/>
    <mergeCell ref="B27:G27"/>
    <mergeCell ref="B8:G8"/>
    <mergeCell ref="B9:G9"/>
    <mergeCell ref="B10:G10"/>
    <mergeCell ref="B11:C11"/>
    <mergeCell ref="B12:C12"/>
    <mergeCell ref="B16:C16"/>
    <mergeCell ref="B17:C17"/>
    <mergeCell ref="B18:C18"/>
    <mergeCell ref="B19:C19"/>
    <mergeCell ref="B24:C24"/>
    <mergeCell ref="B25:F25"/>
  </mergeCell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9"/>
  <sheetViews>
    <sheetView workbookViewId="0">
      <selection activeCell="C20" sqref="C20"/>
    </sheetView>
  </sheetViews>
  <sheetFormatPr baseColWidth="10" defaultColWidth="10.83203125" defaultRowHeight="16" x14ac:dyDescent="0"/>
  <cols>
    <col min="1" max="1" width="10.83203125" style="39" customWidth="1"/>
    <col min="2" max="2" width="19.1640625" style="39" customWidth="1"/>
    <col min="3" max="3" width="80.33203125" style="39" customWidth="1"/>
    <col min="4" max="256" width="10.83203125" style="39"/>
    <col min="257" max="257" width="10.83203125" style="39" customWidth="1"/>
    <col min="258" max="258" width="19.1640625" style="39" customWidth="1"/>
    <col min="259" max="259" width="80.33203125" style="39" customWidth="1"/>
    <col min="260" max="512" width="10.83203125" style="39"/>
    <col min="513" max="513" width="10.83203125" style="39" customWidth="1"/>
    <col min="514" max="514" width="19.1640625" style="39" customWidth="1"/>
    <col min="515" max="515" width="80.33203125" style="39" customWidth="1"/>
    <col min="516" max="768" width="10.83203125" style="39"/>
    <col min="769" max="769" width="10.83203125" style="39" customWidth="1"/>
    <col min="770" max="770" width="19.1640625" style="39" customWidth="1"/>
    <col min="771" max="771" width="80.33203125" style="39" customWidth="1"/>
    <col min="772" max="1024" width="10.83203125" style="39"/>
    <col min="1025" max="1025" width="10.83203125" style="39" customWidth="1"/>
    <col min="1026" max="1026" width="19.1640625" style="39" customWidth="1"/>
    <col min="1027" max="1027" width="80.33203125" style="39" customWidth="1"/>
    <col min="1028" max="1280" width="10.83203125" style="39"/>
    <col min="1281" max="1281" width="10.83203125" style="39" customWidth="1"/>
    <col min="1282" max="1282" width="19.1640625" style="39" customWidth="1"/>
    <col min="1283" max="1283" width="80.33203125" style="39" customWidth="1"/>
    <col min="1284" max="1536" width="10.83203125" style="39"/>
    <col min="1537" max="1537" width="10.83203125" style="39" customWidth="1"/>
    <col min="1538" max="1538" width="19.1640625" style="39" customWidth="1"/>
    <col min="1539" max="1539" width="80.33203125" style="39" customWidth="1"/>
    <col min="1540" max="1792" width="10.83203125" style="39"/>
    <col min="1793" max="1793" width="10.83203125" style="39" customWidth="1"/>
    <col min="1794" max="1794" width="19.1640625" style="39" customWidth="1"/>
    <col min="1795" max="1795" width="80.33203125" style="39" customWidth="1"/>
    <col min="1796" max="2048" width="10.83203125" style="39"/>
    <col min="2049" max="2049" width="10.83203125" style="39" customWidth="1"/>
    <col min="2050" max="2050" width="19.1640625" style="39" customWidth="1"/>
    <col min="2051" max="2051" width="80.33203125" style="39" customWidth="1"/>
    <col min="2052" max="2304" width="10.83203125" style="39"/>
    <col min="2305" max="2305" width="10.83203125" style="39" customWidth="1"/>
    <col min="2306" max="2306" width="19.1640625" style="39" customWidth="1"/>
    <col min="2307" max="2307" width="80.33203125" style="39" customWidth="1"/>
    <col min="2308" max="2560" width="10.83203125" style="39"/>
    <col min="2561" max="2561" width="10.83203125" style="39" customWidth="1"/>
    <col min="2562" max="2562" width="19.1640625" style="39" customWidth="1"/>
    <col min="2563" max="2563" width="80.33203125" style="39" customWidth="1"/>
    <col min="2564" max="2816" width="10.83203125" style="39"/>
    <col min="2817" max="2817" width="10.83203125" style="39" customWidth="1"/>
    <col min="2818" max="2818" width="19.1640625" style="39" customWidth="1"/>
    <col min="2819" max="2819" width="80.33203125" style="39" customWidth="1"/>
    <col min="2820" max="3072" width="10.83203125" style="39"/>
    <col min="3073" max="3073" width="10.83203125" style="39" customWidth="1"/>
    <col min="3074" max="3074" width="19.1640625" style="39" customWidth="1"/>
    <col min="3075" max="3075" width="80.33203125" style="39" customWidth="1"/>
    <col min="3076" max="3328" width="10.83203125" style="39"/>
    <col min="3329" max="3329" width="10.83203125" style="39" customWidth="1"/>
    <col min="3330" max="3330" width="19.1640625" style="39" customWidth="1"/>
    <col min="3331" max="3331" width="80.33203125" style="39" customWidth="1"/>
    <col min="3332" max="3584" width="10.83203125" style="39"/>
    <col min="3585" max="3585" width="10.83203125" style="39" customWidth="1"/>
    <col min="3586" max="3586" width="19.1640625" style="39" customWidth="1"/>
    <col min="3587" max="3587" width="80.33203125" style="39" customWidth="1"/>
    <col min="3588" max="3840" width="10.83203125" style="39"/>
    <col min="3841" max="3841" width="10.83203125" style="39" customWidth="1"/>
    <col min="3842" max="3842" width="19.1640625" style="39" customWidth="1"/>
    <col min="3843" max="3843" width="80.33203125" style="39" customWidth="1"/>
    <col min="3844" max="4096" width="10.83203125" style="39"/>
    <col min="4097" max="4097" width="10.83203125" style="39" customWidth="1"/>
    <col min="4098" max="4098" width="19.1640625" style="39" customWidth="1"/>
    <col min="4099" max="4099" width="80.33203125" style="39" customWidth="1"/>
    <col min="4100" max="4352" width="10.83203125" style="39"/>
    <col min="4353" max="4353" width="10.83203125" style="39" customWidth="1"/>
    <col min="4354" max="4354" width="19.1640625" style="39" customWidth="1"/>
    <col min="4355" max="4355" width="80.33203125" style="39" customWidth="1"/>
    <col min="4356" max="4608" width="10.83203125" style="39"/>
    <col min="4609" max="4609" width="10.83203125" style="39" customWidth="1"/>
    <col min="4610" max="4610" width="19.1640625" style="39" customWidth="1"/>
    <col min="4611" max="4611" width="80.33203125" style="39" customWidth="1"/>
    <col min="4612" max="4864" width="10.83203125" style="39"/>
    <col min="4865" max="4865" width="10.83203125" style="39" customWidth="1"/>
    <col min="4866" max="4866" width="19.1640625" style="39" customWidth="1"/>
    <col min="4867" max="4867" width="80.33203125" style="39" customWidth="1"/>
    <col min="4868" max="5120" width="10.83203125" style="39"/>
    <col min="5121" max="5121" width="10.83203125" style="39" customWidth="1"/>
    <col min="5122" max="5122" width="19.1640625" style="39" customWidth="1"/>
    <col min="5123" max="5123" width="80.33203125" style="39" customWidth="1"/>
    <col min="5124" max="5376" width="10.83203125" style="39"/>
    <col min="5377" max="5377" width="10.83203125" style="39" customWidth="1"/>
    <col min="5378" max="5378" width="19.1640625" style="39" customWidth="1"/>
    <col min="5379" max="5379" width="80.33203125" style="39" customWidth="1"/>
    <col min="5380" max="5632" width="10.83203125" style="39"/>
    <col min="5633" max="5633" width="10.83203125" style="39" customWidth="1"/>
    <col min="5634" max="5634" width="19.1640625" style="39" customWidth="1"/>
    <col min="5635" max="5635" width="80.33203125" style="39" customWidth="1"/>
    <col min="5636" max="5888" width="10.83203125" style="39"/>
    <col min="5889" max="5889" width="10.83203125" style="39" customWidth="1"/>
    <col min="5890" max="5890" width="19.1640625" style="39" customWidth="1"/>
    <col min="5891" max="5891" width="80.33203125" style="39" customWidth="1"/>
    <col min="5892" max="6144" width="10.83203125" style="39"/>
    <col min="6145" max="6145" width="10.83203125" style="39" customWidth="1"/>
    <col min="6146" max="6146" width="19.1640625" style="39" customWidth="1"/>
    <col min="6147" max="6147" width="80.33203125" style="39" customWidth="1"/>
    <col min="6148" max="6400" width="10.83203125" style="39"/>
    <col min="6401" max="6401" width="10.83203125" style="39" customWidth="1"/>
    <col min="6402" max="6402" width="19.1640625" style="39" customWidth="1"/>
    <col min="6403" max="6403" width="80.33203125" style="39" customWidth="1"/>
    <col min="6404" max="6656" width="10.83203125" style="39"/>
    <col min="6657" max="6657" width="10.83203125" style="39" customWidth="1"/>
    <col min="6658" max="6658" width="19.1640625" style="39" customWidth="1"/>
    <col min="6659" max="6659" width="80.33203125" style="39" customWidth="1"/>
    <col min="6660" max="6912" width="10.83203125" style="39"/>
    <col min="6913" max="6913" width="10.83203125" style="39" customWidth="1"/>
    <col min="6914" max="6914" width="19.1640625" style="39" customWidth="1"/>
    <col min="6915" max="6915" width="80.33203125" style="39" customWidth="1"/>
    <col min="6916" max="7168" width="10.83203125" style="39"/>
    <col min="7169" max="7169" width="10.83203125" style="39" customWidth="1"/>
    <col min="7170" max="7170" width="19.1640625" style="39" customWidth="1"/>
    <col min="7171" max="7171" width="80.33203125" style="39" customWidth="1"/>
    <col min="7172" max="7424" width="10.83203125" style="39"/>
    <col min="7425" max="7425" width="10.83203125" style="39" customWidth="1"/>
    <col min="7426" max="7426" width="19.1640625" style="39" customWidth="1"/>
    <col min="7427" max="7427" width="80.33203125" style="39" customWidth="1"/>
    <col min="7428" max="7680" width="10.83203125" style="39"/>
    <col min="7681" max="7681" width="10.83203125" style="39" customWidth="1"/>
    <col min="7682" max="7682" width="19.1640625" style="39" customWidth="1"/>
    <col min="7683" max="7683" width="80.33203125" style="39" customWidth="1"/>
    <col min="7684" max="7936" width="10.83203125" style="39"/>
    <col min="7937" max="7937" width="10.83203125" style="39" customWidth="1"/>
    <col min="7938" max="7938" width="19.1640625" style="39" customWidth="1"/>
    <col min="7939" max="7939" width="80.33203125" style="39" customWidth="1"/>
    <col min="7940" max="8192" width="10.83203125" style="39"/>
    <col min="8193" max="8193" width="10.83203125" style="39" customWidth="1"/>
    <col min="8194" max="8194" width="19.1640625" style="39" customWidth="1"/>
    <col min="8195" max="8195" width="80.33203125" style="39" customWidth="1"/>
    <col min="8196" max="8448" width="10.83203125" style="39"/>
    <col min="8449" max="8449" width="10.83203125" style="39" customWidth="1"/>
    <col min="8450" max="8450" width="19.1640625" style="39" customWidth="1"/>
    <col min="8451" max="8451" width="80.33203125" style="39" customWidth="1"/>
    <col min="8452" max="8704" width="10.83203125" style="39"/>
    <col min="8705" max="8705" width="10.83203125" style="39" customWidth="1"/>
    <col min="8706" max="8706" width="19.1640625" style="39" customWidth="1"/>
    <col min="8707" max="8707" width="80.33203125" style="39" customWidth="1"/>
    <col min="8708" max="8960" width="10.83203125" style="39"/>
    <col min="8961" max="8961" width="10.83203125" style="39" customWidth="1"/>
    <col min="8962" max="8962" width="19.1640625" style="39" customWidth="1"/>
    <col min="8963" max="8963" width="80.33203125" style="39" customWidth="1"/>
    <col min="8964" max="9216" width="10.83203125" style="39"/>
    <col min="9217" max="9217" width="10.83203125" style="39" customWidth="1"/>
    <col min="9218" max="9218" width="19.1640625" style="39" customWidth="1"/>
    <col min="9219" max="9219" width="80.33203125" style="39" customWidth="1"/>
    <col min="9220" max="9472" width="10.83203125" style="39"/>
    <col min="9473" max="9473" width="10.83203125" style="39" customWidth="1"/>
    <col min="9474" max="9474" width="19.1640625" style="39" customWidth="1"/>
    <col min="9475" max="9475" width="80.33203125" style="39" customWidth="1"/>
    <col min="9476" max="9728" width="10.83203125" style="39"/>
    <col min="9729" max="9729" width="10.83203125" style="39" customWidth="1"/>
    <col min="9730" max="9730" width="19.1640625" style="39" customWidth="1"/>
    <col min="9731" max="9731" width="80.33203125" style="39" customWidth="1"/>
    <col min="9732" max="9984" width="10.83203125" style="39"/>
    <col min="9985" max="9985" width="10.83203125" style="39" customWidth="1"/>
    <col min="9986" max="9986" width="19.1640625" style="39" customWidth="1"/>
    <col min="9987" max="9987" width="80.33203125" style="39" customWidth="1"/>
    <col min="9988" max="10240" width="10.83203125" style="39"/>
    <col min="10241" max="10241" width="10.83203125" style="39" customWidth="1"/>
    <col min="10242" max="10242" width="19.1640625" style="39" customWidth="1"/>
    <col min="10243" max="10243" width="80.33203125" style="39" customWidth="1"/>
    <col min="10244" max="10496" width="10.83203125" style="39"/>
    <col min="10497" max="10497" width="10.83203125" style="39" customWidth="1"/>
    <col min="10498" max="10498" width="19.1640625" style="39" customWidth="1"/>
    <col min="10499" max="10499" width="80.33203125" style="39" customWidth="1"/>
    <col min="10500" max="10752" width="10.83203125" style="39"/>
    <col min="10753" max="10753" width="10.83203125" style="39" customWidth="1"/>
    <col min="10754" max="10754" width="19.1640625" style="39" customWidth="1"/>
    <col min="10755" max="10755" width="80.33203125" style="39" customWidth="1"/>
    <col min="10756" max="11008" width="10.83203125" style="39"/>
    <col min="11009" max="11009" width="10.83203125" style="39" customWidth="1"/>
    <col min="11010" max="11010" width="19.1640625" style="39" customWidth="1"/>
    <col min="11011" max="11011" width="80.33203125" style="39" customWidth="1"/>
    <col min="11012" max="11264" width="10.83203125" style="39"/>
    <col min="11265" max="11265" width="10.83203125" style="39" customWidth="1"/>
    <col min="11266" max="11266" width="19.1640625" style="39" customWidth="1"/>
    <col min="11267" max="11267" width="80.33203125" style="39" customWidth="1"/>
    <col min="11268" max="11520" width="10.83203125" style="39"/>
    <col min="11521" max="11521" width="10.83203125" style="39" customWidth="1"/>
    <col min="11522" max="11522" width="19.1640625" style="39" customWidth="1"/>
    <col min="11523" max="11523" width="80.33203125" style="39" customWidth="1"/>
    <col min="11524" max="11776" width="10.83203125" style="39"/>
    <col min="11777" max="11777" width="10.83203125" style="39" customWidth="1"/>
    <col min="11778" max="11778" width="19.1640625" style="39" customWidth="1"/>
    <col min="11779" max="11779" width="80.33203125" style="39" customWidth="1"/>
    <col min="11780" max="12032" width="10.83203125" style="39"/>
    <col min="12033" max="12033" width="10.83203125" style="39" customWidth="1"/>
    <col min="12034" max="12034" width="19.1640625" style="39" customWidth="1"/>
    <col min="12035" max="12035" width="80.33203125" style="39" customWidth="1"/>
    <col min="12036" max="12288" width="10.83203125" style="39"/>
    <col min="12289" max="12289" width="10.83203125" style="39" customWidth="1"/>
    <col min="12290" max="12290" width="19.1640625" style="39" customWidth="1"/>
    <col min="12291" max="12291" width="80.33203125" style="39" customWidth="1"/>
    <col min="12292" max="12544" width="10.83203125" style="39"/>
    <col min="12545" max="12545" width="10.83203125" style="39" customWidth="1"/>
    <col min="12546" max="12546" width="19.1640625" style="39" customWidth="1"/>
    <col min="12547" max="12547" width="80.33203125" style="39" customWidth="1"/>
    <col min="12548" max="12800" width="10.83203125" style="39"/>
    <col min="12801" max="12801" width="10.83203125" style="39" customWidth="1"/>
    <col min="12802" max="12802" width="19.1640625" style="39" customWidth="1"/>
    <col min="12803" max="12803" width="80.33203125" style="39" customWidth="1"/>
    <col min="12804" max="13056" width="10.83203125" style="39"/>
    <col min="13057" max="13057" width="10.83203125" style="39" customWidth="1"/>
    <col min="13058" max="13058" width="19.1640625" style="39" customWidth="1"/>
    <col min="13059" max="13059" width="80.33203125" style="39" customWidth="1"/>
    <col min="13060" max="13312" width="10.83203125" style="39"/>
    <col min="13313" max="13313" width="10.83203125" style="39" customWidth="1"/>
    <col min="13314" max="13314" width="19.1640625" style="39" customWidth="1"/>
    <col min="13315" max="13315" width="80.33203125" style="39" customWidth="1"/>
    <col min="13316" max="13568" width="10.83203125" style="39"/>
    <col min="13569" max="13569" width="10.83203125" style="39" customWidth="1"/>
    <col min="13570" max="13570" width="19.1640625" style="39" customWidth="1"/>
    <col min="13571" max="13571" width="80.33203125" style="39" customWidth="1"/>
    <col min="13572" max="13824" width="10.83203125" style="39"/>
    <col min="13825" max="13825" width="10.83203125" style="39" customWidth="1"/>
    <col min="13826" max="13826" width="19.1640625" style="39" customWidth="1"/>
    <col min="13827" max="13827" width="80.33203125" style="39" customWidth="1"/>
    <col min="13828" max="14080" width="10.83203125" style="39"/>
    <col min="14081" max="14081" width="10.83203125" style="39" customWidth="1"/>
    <col min="14082" max="14082" width="19.1640625" style="39" customWidth="1"/>
    <col min="14083" max="14083" width="80.33203125" style="39" customWidth="1"/>
    <col min="14084" max="14336" width="10.83203125" style="39"/>
    <col min="14337" max="14337" width="10.83203125" style="39" customWidth="1"/>
    <col min="14338" max="14338" width="19.1640625" style="39" customWidth="1"/>
    <col min="14339" max="14339" width="80.33203125" style="39" customWidth="1"/>
    <col min="14340" max="14592" width="10.83203125" style="39"/>
    <col min="14593" max="14593" width="10.83203125" style="39" customWidth="1"/>
    <col min="14594" max="14594" width="19.1640625" style="39" customWidth="1"/>
    <col min="14595" max="14595" width="80.33203125" style="39" customWidth="1"/>
    <col min="14596" max="14848" width="10.83203125" style="39"/>
    <col min="14849" max="14849" width="10.83203125" style="39" customWidth="1"/>
    <col min="14850" max="14850" width="19.1640625" style="39" customWidth="1"/>
    <col min="14851" max="14851" width="80.33203125" style="39" customWidth="1"/>
    <col min="14852" max="15104" width="10.83203125" style="39"/>
    <col min="15105" max="15105" width="10.83203125" style="39" customWidth="1"/>
    <col min="15106" max="15106" width="19.1640625" style="39" customWidth="1"/>
    <col min="15107" max="15107" width="80.33203125" style="39" customWidth="1"/>
    <col min="15108" max="15360" width="10.83203125" style="39"/>
    <col min="15361" max="15361" width="10.83203125" style="39" customWidth="1"/>
    <col min="15362" max="15362" width="19.1640625" style="39" customWidth="1"/>
    <col min="15363" max="15363" width="80.33203125" style="39" customWidth="1"/>
    <col min="15364" max="15616" width="10.83203125" style="39"/>
    <col min="15617" max="15617" width="10.83203125" style="39" customWidth="1"/>
    <col min="15618" max="15618" width="19.1640625" style="39" customWidth="1"/>
    <col min="15619" max="15619" width="80.33203125" style="39" customWidth="1"/>
    <col min="15620" max="15872" width="10.83203125" style="39"/>
    <col min="15873" max="15873" width="10.83203125" style="39" customWidth="1"/>
    <col min="15874" max="15874" width="19.1640625" style="39" customWidth="1"/>
    <col min="15875" max="15875" width="80.33203125" style="39" customWidth="1"/>
    <col min="15876" max="16128" width="10.83203125" style="39"/>
    <col min="16129" max="16129" width="10.83203125" style="39" customWidth="1"/>
    <col min="16130" max="16130" width="19.1640625" style="39" customWidth="1"/>
    <col min="16131" max="16131" width="80.33203125" style="39" customWidth="1"/>
    <col min="16132" max="16384" width="10.83203125" style="39"/>
  </cols>
  <sheetData>
    <row r="2" spans="2:3">
      <c r="C2" s="40" t="s">
        <v>39</v>
      </c>
    </row>
    <row r="3" spans="2:3" ht="17" thickBot="1"/>
    <row r="4" spans="2:3" ht="30">
      <c r="B4" s="97" t="s">
        <v>40</v>
      </c>
      <c r="C4" s="41" t="s">
        <v>61</v>
      </c>
    </row>
    <row r="5" spans="2:3">
      <c r="B5" s="98"/>
      <c r="C5" s="42"/>
    </row>
    <row r="6" spans="2:3" ht="30">
      <c r="B6" s="98"/>
      <c r="C6" s="43" t="s">
        <v>41</v>
      </c>
    </row>
    <row r="7" spans="2:3">
      <c r="B7" s="98"/>
      <c r="C7" s="42"/>
    </row>
    <row r="8" spans="2:3">
      <c r="B8" s="98"/>
      <c r="C8" s="43" t="s">
        <v>42</v>
      </c>
    </row>
    <row r="9" spans="2:3">
      <c r="B9" s="98"/>
      <c r="C9" s="42"/>
    </row>
    <row r="10" spans="2:3">
      <c r="B10" s="98"/>
      <c r="C10" s="43" t="s">
        <v>43</v>
      </c>
    </row>
    <row r="11" spans="2:3">
      <c r="B11" s="98"/>
      <c r="C11" s="42"/>
    </row>
    <row r="12" spans="2:3" ht="17" thickBot="1">
      <c r="B12" s="99"/>
      <c r="C12" s="44" t="s">
        <v>44</v>
      </c>
    </row>
    <row r="13" spans="2:3" ht="30">
      <c r="B13" s="97" t="s">
        <v>45</v>
      </c>
      <c r="C13" s="45" t="s">
        <v>46</v>
      </c>
    </row>
    <row r="14" spans="2:3">
      <c r="B14" s="98"/>
      <c r="C14" s="46" t="s">
        <v>47</v>
      </c>
    </row>
    <row r="15" spans="2:3">
      <c r="B15" s="98"/>
      <c r="C15" s="46" t="s">
        <v>48</v>
      </c>
    </row>
    <row r="16" spans="2:3" ht="45">
      <c r="B16" s="98"/>
      <c r="C16" s="46" t="s">
        <v>49</v>
      </c>
    </row>
    <row r="17" spans="2:3">
      <c r="B17" s="98"/>
      <c r="C17" s="46" t="s">
        <v>50</v>
      </c>
    </row>
    <row r="18" spans="2:3" ht="31" thickBot="1">
      <c r="B18" s="99"/>
      <c r="C18" s="47" t="s">
        <v>51</v>
      </c>
    </row>
    <row r="19" spans="2:3" ht="30">
      <c r="B19" s="97" t="s">
        <v>52</v>
      </c>
      <c r="C19" s="43" t="s">
        <v>53</v>
      </c>
    </row>
    <row r="20" spans="2:3">
      <c r="B20" s="98"/>
      <c r="C20" s="43" t="s">
        <v>69</v>
      </c>
    </row>
    <row r="21" spans="2:3">
      <c r="B21" s="98"/>
      <c r="C21" s="43" t="s">
        <v>54</v>
      </c>
    </row>
    <row r="22" spans="2:3">
      <c r="B22" s="98"/>
      <c r="C22" s="42"/>
    </row>
    <row r="23" spans="2:3">
      <c r="B23" s="98"/>
      <c r="C23" s="43" t="s">
        <v>55</v>
      </c>
    </row>
    <row r="24" spans="2:3">
      <c r="B24" s="98"/>
      <c r="C24" s="42"/>
    </row>
    <row r="25" spans="2:3" ht="17" thickBot="1">
      <c r="B25" s="99"/>
      <c r="C25" s="44" t="s">
        <v>56</v>
      </c>
    </row>
    <row r="26" spans="2:3">
      <c r="B26" s="97" t="s">
        <v>57</v>
      </c>
      <c r="C26" s="43" t="s">
        <v>58</v>
      </c>
    </row>
    <row r="27" spans="2:3" ht="31">
      <c r="B27" s="98"/>
      <c r="C27" s="48" t="s">
        <v>59</v>
      </c>
    </row>
    <row r="28" spans="2:3" ht="17" thickBot="1">
      <c r="B28" s="99"/>
      <c r="C28" s="49" t="s">
        <v>60</v>
      </c>
    </row>
    <row r="29" spans="2:3">
      <c r="B29" s="50"/>
    </row>
  </sheetData>
  <customSheetViews>
    <customSheetView guid="{5492C9F8-611C-4F93-AB0D-373634C0A971}">
      <selection activeCell="D10" sqref="D10"/>
    </customSheetView>
  </customSheetViews>
  <mergeCells count="4">
    <mergeCell ref="B4:B12"/>
    <mergeCell ref="B13:B18"/>
    <mergeCell ref="B19:B25"/>
    <mergeCell ref="B26:B28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customSheetViews>
    <customSheetView guid="{5492C9F8-611C-4F93-AB0D-373634C0A971}"/>
  </customSheetView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Шаблон</vt:lpstr>
      <vt:lpstr>Компоненты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SvK</dc:creator>
  <cp:lastModifiedBy>Apple</cp:lastModifiedBy>
  <cp:lastPrinted>2016-04-14T11:33:27Z</cp:lastPrinted>
  <dcterms:created xsi:type="dcterms:W3CDTF">2015-11-13T05:06:10Z</dcterms:created>
  <dcterms:modified xsi:type="dcterms:W3CDTF">2016-04-22T14:28:21Z</dcterms:modified>
</cp:coreProperties>
</file>